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5480" windowHeight="11085"/>
  </bookViews>
  <sheets>
    <sheet name="FTE Calculator for PT teachers" sheetId="1" r:id="rId1"/>
    <sheet name="lookup values" sheetId="2" r:id="rId2"/>
  </sheets>
  <definedNames>
    <definedName name="accredited">'lookup values'!$A$8:$C$11</definedName>
    <definedName name="Grade">'FTE Calculator for PT teachers'!$C$20</definedName>
    <definedName name="noaccredited">'lookup values'!$A$2:$C$5</definedName>
    <definedName name="original">'lookup values'!$A$15:$C$18</definedName>
    <definedName name="_xlnm.Print_Area" localSheetId="0">'FTE Calculator for PT teachers'!$A$1:$H$68</definedName>
  </definedNames>
  <calcPr calcId="145621"/>
</workbook>
</file>

<file path=xl/calcChain.xml><?xml version="1.0" encoding="utf-8"?>
<calcChain xmlns="http://schemas.openxmlformats.org/spreadsheetml/2006/main">
  <c r="H24" i="1" l="1"/>
  <c r="E22" i="1"/>
  <c r="H26" i="1"/>
  <c r="H28" i="1"/>
  <c r="E26" i="1"/>
  <c r="G26" i="1" s="1"/>
  <c r="E24" i="1"/>
  <c r="E28" i="1"/>
  <c r="H22" i="1" l="1"/>
  <c r="C45" i="1"/>
  <c r="G28" i="1"/>
  <c r="G22" i="1"/>
  <c r="G24" i="1"/>
  <c r="G30" i="1"/>
  <c r="G45" i="1" l="1"/>
  <c r="H45" i="1" s="1"/>
  <c r="C48" i="1"/>
  <c r="G48" i="1" s="1"/>
  <c r="C57" i="1" s="1"/>
  <c r="G33" i="1"/>
  <c r="G35" i="1" l="1"/>
  <c r="G38" i="1" s="1"/>
  <c r="C54" i="1" s="1"/>
  <c r="E54" i="1" s="1"/>
  <c r="H54" i="1" l="1"/>
  <c r="E57" i="1"/>
</calcChain>
</file>

<file path=xl/sharedStrings.xml><?xml version="1.0" encoding="utf-8"?>
<sst xmlns="http://schemas.openxmlformats.org/spreadsheetml/2006/main" count="71" uniqueCount="60">
  <si>
    <t>Employee</t>
  </si>
  <si>
    <t>Department</t>
  </si>
  <si>
    <t>Grade</t>
  </si>
  <si>
    <t>Start date</t>
  </si>
  <si>
    <t>End date</t>
  </si>
  <si>
    <t>Department contact</t>
  </si>
  <si>
    <t>Multiplier</t>
  </si>
  <si>
    <t>Base hourly rate</t>
  </si>
  <si>
    <t>Comprehensive hourly rate</t>
  </si>
  <si>
    <t>Hours after multiplier</t>
  </si>
  <si>
    <t>Total contract hours, including annual leave</t>
  </si>
  <si>
    <t>FTE hours for contract length</t>
  </si>
  <si>
    <t>Percentage of full year</t>
  </si>
  <si>
    <t>×</t>
  </si>
  <si>
    <t>=</t>
  </si>
  <si>
    <t>(b) Calculate the full-time equivalent hours for the period of the contract</t>
  </si>
  <si>
    <t>Total contract hours</t>
  </si>
  <si>
    <t>Calendar days in contract</t>
  </si>
  <si>
    <t>contract FTE</t>
  </si>
  <si>
    <t>(a) Enter the contract details to calculate the total hours for the contract</t>
  </si>
  <si>
    <t>Where an open contract is being used please enter the total hours for the year</t>
  </si>
  <si>
    <t>•</t>
  </si>
  <si>
    <r>
      <t xml:space="preserve">Teaching/contact hours
</t>
    </r>
    <r>
      <rPr>
        <b/>
        <sz val="11"/>
        <color indexed="8"/>
        <rFont val="Verdana"/>
        <family val="2"/>
      </rPr>
      <t>Delivering original materials</t>
    </r>
  </si>
  <si>
    <r>
      <t xml:space="preserve">FTE hours for contract length
</t>
    </r>
    <r>
      <rPr>
        <sz val="11"/>
        <color indexed="8"/>
        <rFont val="Verdana"/>
        <family val="2"/>
      </rPr>
      <t>52 weeks at 37 hours = 1924 full-time hours</t>
    </r>
  </si>
  <si>
    <t>The hours entered are the total hours required for the duration of the contract</t>
  </si>
  <si>
    <t>This information is required for the administration of the contracts within HR to calculate the correct FTE in relation to the duration of the contract and ensure the individual is paid correctly during the appointment.</t>
  </si>
  <si>
    <t>Accredited</t>
  </si>
  <si>
    <t>Original</t>
  </si>
  <si>
    <t>Non-accredited</t>
  </si>
  <si>
    <t>User notes</t>
  </si>
  <si>
    <t>(c) Calculate the contract FTE from the contract hours (from part a) and the FTE hours (from part b)</t>
  </si>
  <si>
    <t>A printed copy of the complete form should be returned with the Offer of Appointment form.</t>
  </si>
  <si>
    <r>
      <t xml:space="preserve">weekly hours </t>
    </r>
    <r>
      <rPr>
        <b/>
        <sz val="9"/>
        <color indexed="8"/>
        <rFont val="Verdana"/>
        <family val="2"/>
      </rPr>
      <t>(office use - RL)</t>
    </r>
  </si>
  <si>
    <r>
      <rPr>
        <b/>
        <sz val="11"/>
        <rFont val="Verdana"/>
        <family val="2"/>
      </rPr>
      <t>Annual leave to form 14.62% of total contract hours</t>
    </r>
    <r>
      <rPr>
        <u/>
        <sz val="11"/>
        <color indexed="12"/>
        <rFont val="Verdana"/>
        <family val="2"/>
      </rPr>
      <t xml:space="preserve">
Information on the calculation of annual leave</t>
    </r>
  </si>
  <si>
    <t>Total working hours after multipliers</t>
  </si>
  <si>
    <t xml:space="preserve">Only enter hours where an individual is employed at grade 7 and they are preparing and delivering original and new lecture materials that have been developed for this course or module.  
If the individual is not employed at grade 7 any hours entered will not be included in the calculation of the total hours and FTE. </t>
  </si>
  <si>
    <t>http://www.york.ac.uk/admin/hr/managers/casual_workers/</t>
  </si>
  <si>
    <r>
      <t xml:space="preserve">Teaching/contact hours
</t>
    </r>
    <r>
      <rPr>
        <b/>
        <sz val="11"/>
        <color indexed="8"/>
        <rFont val="Verdana"/>
        <family val="2"/>
      </rPr>
      <t>Teaching Fellow / Lecturer</t>
    </r>
  </si>
  <si>
    <r>
      <rPr>
        <b/>
        <sz val="11"/>
        <color indexed="8"/>
        <rFont val="Verdana"/>
        <family val="2"/>
      </rPr>
      <t>Hours at plain time</t>
    </r>
    <r>
      <rPr>
        <sz val="11"/>
        <color indexed="8"/>
        <rFont val="Verdana"/>
        <family val="2"/>
      </rPr>
      <t xml:space="preserve">
Office hours, training etc</t>
    </r>
  </si>
  <si>
    <t>Note 1: Teaching/contact hours for PGWT Tutors (Level 1) or on non-accredited courses
(Grade 5 only)</t>
  </si>
  <si>
    <t>Note 2: Teaching/contact hours for PGWT Tutors (Level 2) or on accredited courses</t>
  </si>
  <si>
    <t xml:space="preserve">This cell should be completed for part-time teaching or PGWT contracts (grades 5 - 6) with the actual number of contact/teaching hours at PGWT Tutor Level 1 or on accredited courses.
If the individual is not employed at grade 5 or 6 any hours entered will not be included in the calculation of the total hours and FTE. </t>
  </si>
  <si>
    <t>Note 3: Teaching/contact hours as Teaching Fellow or Lecturer</t>
  </si>
  <si>
    <t>This cell should be completed for part-time teaching contracts (grades 6 - 7) for the actual number of contact/teaching hours on accredited courses.
Where an individual is employed at grade 7 and is delivering a lecture of original material developed for a new course or module, the total number of contact/teaching hours delivering this original material should be entered separately.</t>
  </si>
  <si>
    <r>
      <t xml:space="preserve">Teaching/contact hours
</t>
    </r>
    <r>
      <rPr>
        <b/>
        <sz val="11"/>
        <color indexed="8"/>
        <rFont val="Verdana"/>
        <family val="2"/>
      </rPr>
      <t>Tutor (non-accredited / PGWT Level 1)</t>
    </r>
  </si>
  <si>
    <r>
      <t xml:space="preserve">Teaching/contact hours
</t>
    </r>
    <r>
      <rPr>
        <b/>
        <sz val="11"/>
        <color indexed="8"/>
        <rFont val="Verdana"/>
        <family val="2"/>
      </rPr>
      <t>Tutor (Accredited / PGWT Level 2)</t>
    </r>
  </si>
  <si>
    <t>Type</t>
  </si>
  <si>
    <t>Part-time teaching</t>
  </si>
  <si>
    <t>Postgraduate Who Teaches (PGWT)</t>
  </si>
  <si>
    <t>Type of teaching</t>
  </si>
  <si>
    <t>Note 4: Teaching/contact hours where delivering original materials
(Grade 7 only)</t>
  </si>
  <si>
    <t>Note 5: Hours at plain time</t>
  </si>
  <si>
    <t>The total number of hours for the duration of the contract the individual will undertake work that requires no preparation.
This would include general office and administration time as well as time on training courses.</t>
  </si>
  <si>
    <t>Note 6: Leave entitlement</t>
  </si>
  <si>
    <t>The holiday entitlement is based on the total hours worked (including the multiplier).  It is recognised that indiviuals undertaking part time teaching may not take their holiday entitlement at the hours or times that they are expected to be teaching, but can do so at non teaching times as agreed with the Department.  Consequently they will be paid for their holiday entitlement during the period of their contract.</t>
  </si>
  <si>
    <t>FTE calculator for part-time teaching staff or PGWT on fixed-term and open contracts</t>
  </si>
  <si>
    <t>For all part time teaching or PGWT contracts (fixed term or open) please complete the blue shaded cells below</t>
  </si>
  <si>
    <t>This calculator forms part of our guidance on employing part-time teaching staff and PGWT.  For more information see:</t>
  </si>
  <si>
    <t xml:space="preserve">This should only be completed for appointments to grade 5 for the actual number of contact/teaching hours for PGWT Tutors (Level 1) or on non-accredited courses.  
If the individual is not employed at grade 5 any hours entered will not be included in the calculation of the total hours and FTE. </t>
  </si>
  <si>
    <t>Grade (5, 6 or 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</si>
</sst>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2" x14ac:knownFonts="1">
    <font>
      <sz val="8"/>
      <color theme="1"/>
      <name val="Verdana"/>
      <family val="2"/>
    </font>
    <font>
      <sz val="10"/>
      <name val="Arial"/>
      <family val="2"/>
    </font>
    <font>
      <b/>
      <sz val="9"/>
      <color indexed="8"/>
      <name val="Verdana"/>
      <family val="2"/>
    </font>
    <font>
      <b/>
      <sz val="10"/>
      <color indexed="8"/>
      <name val="Verdana"/>
      <family val="2"/>
    </font>
    <font>
      <b/>
      <sz val="11"/>
      <color indexed="8"/>
      <name val="Verdana"/>
      <family val="2"/>
    </font>
    <font>
      <sz val="10"/>
      <color indexed="8"/>
      <name val="Verdana"/>
      <family val="2"/>
    </font>
    <font>
      <b/>
      <sz val="10"/>
      <name val="Verdana"/>
      <family val="2"/>
    </font>
    <font>
      <sz val="12"/>
      <name val="Arial"/>
      <family val="2"/>
    </font>
    <font>
      <b/>
      <sz val="12"/>
      <name val="Arial"/>
      <family val="2"/>
    </font>
    <font>
      <sz val="11"/>
      <color indexed="8"/>
      <name val="Verdana"/>
      <family val="2"/>
    </font>
    <font>
      <u/>
      <sz val="11"/>
      <color indexed="12"/>
      <name val="Verdana"/>
      <family val="2"/>
    </font>
    <font>
      <b/>
      <sz val="11"/>
      <name val="Verdana"/>
      <family val="2"/>
    </font>
    <font>
      <sz val="12"/>
      <color indexed="8"/>
      <name val="Arial"/>
      <family val="2"/>
    </font>
    <font>
      <b/>
      <sz val="14"/>
      <color indexed="56"/>
      <name val="Arial"/>
      <family val="2"/>
    </font>
    <font>
      <sz val="10"/>
      <name val="Verdana"/>
      <family val="2"/>
    </font>
    <font>
      <sz val="10"/>
      <color indexed="10"/>
      <name val="Verdana"/>
      <family val="2"/>
    </font>
    <font>
      <b/>
      <sz val="10"/>
      <color indexed="10"/>
      <name val="Verdana"/>
      <family val="2"/>
    </font>
    <font>
      <u/>
      <sz val="12"/>
      <color indexed="12"/>
      <name val="Arial"/>
      <family val="2"/>
    </font>
    <font>
      <b/>
      <sz val="12"/>
      <color indexed="56"/>
      <name val="Arial"/>
      <family val="2"/>
    </font>
    <font>
      <sz val="8"/>
      <name val="Verdana"/>
      <family val="2"/>
    </font>
    <font>
      <u/>
      <sz val="8"/>
      <color theme="10"/>
      <name val="Verdana"/>
      <family val="2"/>
    </font>
    <font>
      <u/>
      <sz val="12"/>
      <color theme="10"/>
      <name val="Arial"/>
      <family val="2"/>
    </font>
  </fonts>
  <fills count="4">
    <fill>
      <patternFill patternType="none"/>
    </fill>
    <fill>
      <patternFill patternType="gray125"/>
    </fill>
    <fill>
      <patternFill patternType="solid">
        <fgColor indexed="31"/>
        <bgColor indexed="64"/>
      </patternFill>
    </fill>
    <fill>
      <patternFill patternType="solid">
        <fgColor indexed="9"/>
        <bgColor indexed="64"/>
      </patternFill>
    </fill>
  </fills>
  <borders count="9">
    <border>
      <left/>
      <right/>
      <top/>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63">
    <xf numFmtId="0" fontId="0" fillId="0" borderId="0" xfId="0"/>
    <xf numFmtId="0" fontId="3" fillId="0" borderId="0" xfId="0" applyFont="1"/>
    <xf numFmtId="0" fontId="5" fillId="0" borderId="0" xfId="0" applyFont="1"/>
    <xf numFmtId="0" fontId="14" fillId="0" borderId="0" xfId="2" applyFont="1" applyAlignment="1">
      <alignment horizontal="right" wrapText="1"/>
    </xf>
    <xf numFmtId="0" fontId="14" fillId="0" borderId="0" xfId="2" applyFont="1"/>
    <xf numFmtId="0" fontId="6" fillId="0" borderId="0" xfId="2" applyFont="1"/>
    <xf numFmtId="14" fontId="9" fillId="2" borderId="1"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0" fillId="3" borderId="0" xfId="1" applyFont="1" applyFill="1" applyAlignment="1" applyProtection="1">
      <alignment horizontal="right" vertical="center" wrapText="1"/>
    </xf>
    <xf numFmtId="0" fontId="10" fillId="3" borderId="0" xfId="1" applyFont="1" applyFill="1" applyAlignment="1" applyProtection="1">
      <alignment horizontal="right" vertical="center"/>
    </xf>
    <xf numFmtId="0" fontId="10" fillId="3" borderId="0" xfId="1" applyFont="1" applyFill="1" applyAlignment="1" applyProtection="1">
      <alignment vertical="center" wrapText="1"/>
    </xf>
    <xf numFmtId="0" fontId="9" fillId="3" borderId="0" xfId="0" applyFont="1" applyFill="1" applyAlignment="1" applyProtection="1">
      <alignment vertical="center" wrapText="1"/>
    </xf>
    <xf numFmtId="0" fontId="13" fillId="3" borderId="0" xfId="0" applyFont="1" applyFill="1" applyAlignment="1" applyProtection="1">
      <alignment vertical="center"/>
    </xf>
    <xf numFmtId="0" fontId="9" fillId="3" borderId="0" xfId="0" applyFont="1" applyFill="1" applyAlignment="1" applyProtection="1">
      <alignment horizontal="right" vertical="center" indent="1"/>
    </xf>
    <xf numFmtId="0" fontId="9" fillId="3" borderId="0" xfId="0" applyFont="1" applyFill="1" applyAlignment="1" applyProtection="1">
      <alignment vertical="center"/>
    </xf>
    <xf numFmtId="0" fontId="9" fillId="3" borderId="0" xfId="0" applyFont="1" applyFill="1" applyAlignment="1" applyProtection="1">
      <alignment horizontal="center" vertical="top"/>
    </xf>
    <xf numFmtId="0" fontId="12" fillId="3" borderId="0" xfId="0" applyFont="1" applyFill="1" applyAlignment="1" applyProtection="1">
      <alignment horizontal="left" vertical="center"/>
    </xf>
    <xf numFmtId="0" fontId="12" fillId="3" borderId="0" xfId="0" applyFont="1" applyFill="1" applyAlignment="1" applyProtection="1">
      <alignment vertical="center"/>
    </xf>
    <xf numFmtId="0" fontId="12" fillId="3" borderId="0" xfId="0" applyFont="1" applyFill="1" applyAlignment="1" applyProtection="1">
      <alignment horizontal="right" vertical="center" indent="1"/>
    </xf>
    <xf numFmtId="0" fontId="4" fillId="3" borderId="0" xfId="0" applyFont="1" applyFill="1" applyAlignment="1" applyProtection="1">
      <alignment horizontal="right" vertical="center" indent="1"/>
    </xf>
    <xf numFmtId="0" fontId="9" fillId="3" borderId="0" xfId="0" applyFont="1" applyFill="1" applyBorder="1" applyAlignment="1" applyProtection="1">
      <alignment vertical="center"/>
    </xf>
    <xf numFmtId="0" fontId="9" fillId="3" borderId="3" xfId="0" applyFont="1" applyFill="1" applyBorder="1" applyAlignment="1" applyProtection="1">
      <alignment vertical="center"/>
    </xf>
    <xf numFmtId="0" fontId="9" fillId="3" borderId="0" xfId="0" applyFont="1" applyFill="1" applyAlignment="1" applyProtection="1">
      <alignment horizontal="right" vertical="center" wrapText="1" indent="1"/>
    </xf>
    <xf numFmtId="0" fontId="9" fillId="3" borderId="0" xfId="0" applyFont="1" applyFill="1" applyBorder="1" applyAlignment="1" applyProtection="1">
      <alignment horizontal="center" vertical="center"/>
    </xf>
    <xf numFmtId="0" fontId="9" fillId="3" borderId="0" xfId="0" applyFont="1" applyFill="1" applyAlignment="1" applyProtection="1">
      <alignment horizontal="center" vertical="center"/>
    </xf>
    <xf numFmtId="0" fontId="9" fillId="3" borderId="4" xfId="0" applyFont="1" applyFill="1" applyBorder="1" applyAlignment="1" applyProtection="1">
      <alignment vertical="center"/>
    </xf>
    <xf numFmtId="164" fontId="9" fillId="3" borderId="0" xfId="0" applyNumberFormat="1" applyFont="1" applyFill="1" applyBorder="1" applyAlignment="1" applyProtection="1">
      <alignment horizontal="center" vertical="center"/>
    </xf>
    <xf numFmtId="164" fontId="9" fillId="3" borderId="5" xfId="0" applyNumberFormat="1" applyFont="1" applyFill="1" applyBorder="1" applyAlignment="1" applyProtection="1">
      <alignment horizontal="center" vertical="center"/>
    </xf>
    <xf numFmtId="0" fontId="4" fillId="3" borderId="0" xfId="0" applyFont="1" applyFill="1" applyAlignment="1" applyProtection="1">
      <alignment vertical="center"/>
    </xf>
    <xf numFmtId="0" fontId="4" fillId="3" borderId="0" xfId="0" applyFont="1" applyFill="1" applyAlignment="1" applyProtection="1">
      <alignment horizontal="center" vertical="center"/>
    </xf>
    <xf numFmtId="0" fontId="4" fillId="3" borderId="0" xfId="0" applyFont="1" applyFill="1" applyAlignment="1" applyProtection="1">
      <alignment horizontal="right" vertical="center" wrapText="1" indent="1"/>
    </xf>
    <xf numFmtId="165" fontId="9" fillId="3" borderId="0" xfId="0" applyNumberFormat="1" applyFont="1" applyFill="1" applyAlignment="1" applyProtection="1">
      <alignment horizontal="center" vertical="center"/>
    </xf>
    <xf numFmtId="0" fontId="15" fillId="3" borderId="0" xfId="0" applyFont="1" applyFill="1" applyAlignment="1" applyProtection="1">
      <alignment vertical="center" wrapText="1"/>
    </xf>
    <xf numFmtId="164" fontId="9" fillId="3" borderId="0" xfId="0" applyNumberFormat="1" applyFont="1" applyFill="1" applyAlignment="1" applyProtection="1">
      <alignment horizontal="center" vertical="center"/>
    </xf>
    <xf numFmtId="164" fontId="9" fillId="3" borderId="3" xfId="0" applyNumberFormat="1" applyFont="1" applyFill="1" applyBorder="1" applyAlignment="1" applyProtection="1">
      <alignment horizontal="center" vertical="center"/>
    </xf>
    <xf numFmtId="0" fontId="8" fillId="3" borderId="0" xfId="0" applyFont="1" applyFill="1" applyAlignment="1" applyProtection="1">
      <alignment vertical="top" wrapText="1"/>
    </xf>
    <xf numFmtId="0" fontId="4" fillId="3" borderId="0" xfId="0" applyFont="1" applyFill="1" applyBorder="1" applyAlignment="1" applyProtection="1">
      <alignment vertical="center"/>
    </xf>
    <xf numFmtId="166" fontId="4" fillId="3" borderId="0" xfId="0" applyNumberFormat="1" applyFont="1" applyFill="1" applyBorder="1" applyAlignment="1" applyProtection="1">
      <alignment vertical="center"/>
    </xf>
    <xf numFmtId="2" fontId="4" fillId="3" borderId="0" xfId="0" applyNumberFormat="1" applyFont="1" applyFill="1" applyBorder="1" applyAlignment="1" applyProtection="1">
      <alignment vertical="center"/>
    </xf>
    <xf numFmtId="0" fontId="4" fillId="3" borderId="0" xfId="0" applyFont="1" applyFill="1" applyAlignment="1" applyProtection="1">
      <alignment horizontal="right" vertical="center" wrapText="1" indent="1"/>
    </xf>
    <xf numFmtId="0" fontId="4" fillId="3" borderId="8" xfId="0" applyFont="1" applyFill="1" applyBorder="1" applyAlignment="1" applyProtection="1">
      <alignment horizontal="right" vertical="center" indent="1"/>
    </xf>
    <xf numFmtId="0" fontId="9" fillId="2" borderId="2"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xf>
    <xf numFmtId="0" fontId="12" fillId="3" borderId="0" xfId="0" applyFont="1" applyFill="1" applyAlignment="1" applyProtection="1">
      <alignment horizontal="left" vertical="center" wrapText="1"/>
    </xf>
    <xf numFmtId="0" fontId="18" fillId="3" borderId="0" xfId="0" applyFont="1" applyFill="1" applyAlignment="1" applyProtection="1">
      <alignment horizontal="left" vertical="center"/>
    </xf>
    <xf numFmtId="0" fontId="21" fillId="3" borderId="0" xfId="1" applyFont="1" applyFill="1" applyAlignment="1" applyProtection="1">
      <alignment horizontal="left" vertical="center"/>
    </xf>
    <xf numFmtId="0" fontId="17" fillId="3" borderId="0" xfId="1" applyFont="1" applyFill="1" applyAlignment="1" applyProtection="1">
      <alignment horizontal="left" vertical="center"/>
    </xf>
    <xf numFmtId="0" fontId="15" fillId="3" borderId="0" xfId="0" applyFont="1" applyFill="1" applyAlignment="1" applyProtection="1">
      <alignment horizontal="left" vertical="center" wrapText="1"/>
    </xf>
    <xf numFmtId="0" fontId="4" fillId="3" borderId="0" xfId="0" applyFont="1" applyFill="1" applyAlignment="1" applyProtection="1">
      <alignment horizontal="center"/>
    </xf>
    <xf numFmtId="0" fontId="4" fillId="3" borderId="0" xfId="0" applyFont="1" applyFill="1" applyAlignment="1" applyProtection="1">
      <alignment horizontal="center" wrapText="1"/>
    </xf>
    <xf numFmtId="0" fontId="9" fillId="2" borderId="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7" fillId="3" borderId="0" xfId="0" applyFont="1" applyFill="1" applyAlignment="1" applyProtection="1">
      <alignment horizontal="left" vertical="top" wrapText="1"/>
    </xf>
    <xf numFmtId="0" fontId="4" fillId="3" borderId="0" xfId="0" applyFont="1" applyFill="1" applyAlignment="1" applyProtection="1">
      <alignment horizontal="right" vertical="center" wrapText="1" indent="1"/>
    </xf>
    <xf numFmtId="0" fontId="16" fillId="0" borderId="0" xfId="0" applyFont="1" applyFill="1" applyBorder="1" applyAlignment="1" applyProtection="1">
      <alignment horizontal="left" vertical="center" wrapText="1"/>
    </xf>
    <xf numFmtId="0" fontId="4" fillId="3" borderId="0" xfId="0" applyFont="1" applyFill="1" applyAlignment="1" applyProtection="1">
      <alignment horizontal="center" vertical="center"/>
    </xf>
    <xf numFmtId="0" fontId="4" fillId="3" borderId="0" xfId="0" applyFont="1" applyFill="1" applyBorder="1" applyAlignment="1" applyProtection="1">
      <alignment horizontal="left" vertical="center" wrapText="1"/>
    </xf>
    <xf numFmtId="0" fontId="4" fillId="3" borderId="0" xfId="0" applyFont="1" applyFill="1" applyAlignment="1" applyProtection="1">
      <alignment horizontal="right" vertical="center"/>
    </xf>
    <xf numFmtId="0" fontId="10" fillId="3" borderId="0" xfId="1" applyFont="1" applyFill="1" applyAlignment="1" applyProtection="1">
      <alignment horizontal="right" vertical="center" wrapText="1"/>
    </xf>
    <xf numFmtId="0" fontId="10" fillId="3" borderId="0" xfId="1" applyFont="1" applyFill="1" applyAlignment="1" applyProtection="1">
      <alignment horizontal="right" vertic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york.ac.uk/admin/hr/managers/casual_workers/" TargetMode="External"/><Relationship Id="rId1" Type="http://schemas.openxmlformats.org/officeDocument/2006/relationships/hyperlink" Target="http://www.york.ac.uk/admin/hr/resources/policy/leave_annual.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zoomScaleNormal="100" zoomScaleSheetLayoutView="85" workbookViewId="0">
      <selection activeCell="C12" sqref="C12:G12"/>
    </sheetView>
  </sheetViews>
  <sheetFormatPr defaultRowHeight="20.100000000000001" customHeight="1" x14ac:dyDescent="0.15"/>
  <cols>
    <col min="1" max="1" width="1.85546875" style="14" customWidth="1"/>
    <col min="2" max="2" width="48.140625" style="13" customWidth="1"/>
    <col min="3" max="3" width="15.7109375" style="14" customWidth="1"/>
    <col min="4" max="4" width="3.7109375" style="14" customWidth="1"/>
    <col min="5" max="5" width="15.7109375" style="14" customWidth="1"/>
    <col min="6" max="6" width="3.7109375" style="14" customWidth="1"/>
    <col min="7" max="7" width="15.7109375" style="14" customWidth="1"/>
    <col min="8" max="8" width="32.140625" style="14" customWidth="1"/>
    <col min="9" max="9" width="36.42578125" style="14" customWidth="1"/>
    <col min="10" max="10" width="12.7109375" style="14" customWidth="1"/>
    <col min="11" max="11" width="5.42578125" style="14" customWidth="1"/>
    <col min="12" max="12" width="14.7109375" style="14" customWidth="1"/>
    <col min="13" max="16384" width="9.140625" style="14"/>
  </cols>
  <sheetData>
    <row r="1" spans="1:8" ht="20.100000000000001" customHeight="1" x14ac:dyDescent="0.15">
      <c r="A1" s="12" t="s">
        <v>55</v>
      </c>
    </row>
    <row r="2" spans="1:8" ht="20.100000000000001" customHeight="1" x14ac:dyDescent="0.15">
      <c r="A2" s="12"/>
    </row>
    <row r="3" spans="1:8" ht="20.100000000000001" customHeight="1" x14ac:dyDescent="0.15">
      <c r="A3" s="15" t="s">
        <v>21</v>
      </c>
      <c r="B3" s="44" t="s">
        <v>56</v>
      </c>
      <c r="C3" s="44"/>
      <c r="D3" s="44"/>
      <c r="E3" s="44"/>
      <c r="F3" s="44"/>
      <c r="G3" s="44"/>
      <c r="H3" s="44"/>
    </row>
    <row r="4" spans="1:8" ht="20.100000000000001" customHeight="1" x14ac:dyDescent="0.15">
      <c r="A4" s="15" t="s">
        <v>21</v>
      </c>
      <c r="B4" s="16" t="s">
        <v>24</v>
      </c>
      <c r="C4" s="16"/>
      <c r="D4" s="16"/>
      <c r="E4" s="16"/>
      <c r="F4" s="16"/>
      <c r="G4" s="16"/>
      <c r="H4" s="16"/>
    </row>
    <row r="5" spans="1:8" ht="20.100000000000001" customHeight="1" x14ac:dyDescent="0.15">
      <c r="A5" s="15" t="s">
        <v>21</v>
      </c>
      <c r="B5" s="44" t="s">
        <v>20</v>
      </c>
      <c r="C5" s="44"/>
      <c r="D5" s="44"/>
      <c r="E5" s="44"/>
      <c r="F5" s="44"/>
      <c r="G5" s="44"/>
      <c r="H5" s="44"/>
    </row>
    <row r="6" spans="1:8" ht="31.5" customHeight="1" x14ac:dyDescent="0.15">
      <c r="A6" s="15" t="s">
        <v>21</v>
      </c>
      <c r="B6" s="45" t="s">
        <v>25</v>
      </c>
      <c r="C6" s="45"/>
      <c r="D6" s="45"/>
      <c r="E6" s="45"/>
      <c r="F6" s="45"/>
      <c r="G6" s="45"/>
      <c r="H6" s="45"/>
    </row>
    <row r="7" spans="1:8" ht="20.100000000000001" customHeight="1" x14ac:dyDescent="0.15">
      <c r="A7" s="17" t="s">
        <v>57</v>
      </c>
      <c r="B7" s="18"/>
      <c r="C7" s="17"/>
      <c r="D7" s="17"/>
      <c r="E7" s="17"/>
      <c r="F7" s="17"/>
      <c r="G7" s="17"/>
      <c r="H7" s="17"/>
    </row>
    <row r="8" spans="1:8" ht="20.100000000000001" customHeight="1" x14ac:dyDescent="0.15">
      <c r="A8" s="17"/>
      <c r="B8" s="47" t="s">
        <v>36</v>
      </c>
      <c r="C8" s="48"/>
      <c r="D8" s="48"/>
      <c r="E8" s="48"/>
      <c r="F8" s="48"/>
      <c r="G8" s="48"/>
      <c r="H8" s="48"/>
    </row>
    <row r="10" spans="1:8" ht="20.100000000000001" customHeight="1" x14ac:dyDescent="0.15">
      <c r="B10" s="46" t="s">
        <v>19</v>
      </c>
      <c r="C10" s="46"/>
      <c r="D10" s="46"/>
      <c r="E10" s="46"/>
      <c r="F10" s="46"/>
      <c r="G10" s="46"/>
    </row>
    <row r="11" spans="1:8" ht="8.1" customHeight="1" x14ac:dyDescent="0.15"/>
    <row r="12" spans="1:8" ht="30" customHeight="1" x14ac:dyDescent="0.15">
      <c r="B12" s="19" t="s">
        <v>0</v>
      </c>
      <c r="C12" s="43"/>
      <c r="D12" s="41"/>
      <c r="E12" s="41"/>
      <c r="F12" s="41"/>
      <c r="G12" s="42"/>
    </row>
    <row r="13" spans="1:8" ht="8.1" customHeight="1" x14ac:dyDescent="0.15">
      <c r="B13" s="19"/>
      <c r="C13" s="20"/>
      <c r="D13" s="20"/>
    </row>
    <row r="14" spans="1:8" ht="30" customHeight="1" x14ac:dyDescent="0.15">
      <c r="B14" s="19" t="s">
        <v>1</v>
      </c>
      <c r="C14" s="43"/>
      <c r="D14" s="41"/>
      <c r="E14" s="41"/>
      <c r="F14" s="41"/>
      <c r="G14" s="42"/>
    </row>
    <row r="15" spans="1:8" ht="8.1" customHeight="1" x14ac:dyDescent="0.15">
      <c r="B15" s="19"/>
      <c r="C15" s="20"/>
      <c r="D15" s="20"/>
      <c r="E15" s="20"/>
    </row>
    <row r="16" spans="1:8" ht="30" customHeight="1" x14ac:dyDescent="0.15">
      <c r="B16" s="40" t="s">
        <v>5</v>
      </c>
      <c r="C16" s="41"/>
      <c r="D16" s="41"/>
      <c r="E16" s="41"/>
      <c r="F16" s="41"/>
      <c r="G16" s="42"/>
    </row>
    <row r="17" spans="2:8" ht="8.1" customHeight="1" x14ac:dyDescent="0.15">
      <c r="B17" s="19"/>
      <c r="C17" s="20"/>
    </row>
    <row r="18" spans="2:8" ht="30" customHeight="1" x14ac:dyDescent="0.15">
      <c r="B18" s="40" t="s">
        <v>49</v>
      </c>
      <c r="C18" s="52" t="s">
        <v>47</v>
      </c>
      <c r="D18" s="53"/>
      <c r="E18" s="53"/>
      <c r="F18" s="53"/>
      <c r="G18" s="54"/>
    </row>
    <row r="19" spans="2:8" ht="8.1" customHeight="1" x14ac:dyDescent="0.15">
      <c r="B19" s="19"/>
      <c r="C19" s="21"/>
    </row>
    <row r="20" spans="2:8" ht="30" customHeight="1" x14ac:dyDescent="0.15">
      <c r="B20" s="39" t="s">
        <v>59</v>
      </c>
      <c r="C20" s="7"/>
      <c r="E20" s="50" t="s">
        <v>6</v>
      </c>
      <c r="G20" s="51" t="s">
        <v>9</v>
      </c>
    </row>
    <row r="21" spans="2:8" ht="8.1" customHeight="1" x14ac:dyDescent="0.15">
      <c r="C21" s="20"/>
      <c r="E21" s="50"/>
      <c r="G21" s="51"/>
    </row>
    <row r="22" spans="2:8" ht="30" customHeight="1" x14ac:dyDescent="0.15">
      <c r="B22" s="22" t="s">
        <v>44</v>
      </c>
      <c r="C22" s="7"/>
      <c r="E22" s="23">
        <f>IF(Grade=5,1.75,0)</f>
        <v>0</v>
      </c>
      <c r="G22" s="23">
        <f>C22*E22</f>
        <v>0</v>
      </c>
      <c r="H22" s="49" t="str">
        <f>IF(C20&lt;&gt;5,IF(OR(C22 = 0, C22 = ""),"","This contract is not at Grade 5.  The hours entered have not been included in the total"),"")</f>
        <v/>
      </c>
    </row>
    <row r="23" spans="2:8" ht="9.9499999999999993" customHeight="1" x14ac:dyDescent="0.15">
      <c r="E23" s="24"/>
      <c r="G23" s="23"/>
      <c r="H23" s="49"/>
    </row>
    <row r="24" spans="2:8" ht="30" customHeight="1" x14ac:dyDescent="0.15">
      <c r="B24" s="22" t="s">
        <v>45</v>
      </c>
      <c r="C24" s="7"/>
      <c r="E24" s="23">
        <f>IF(Grade=7,0,2.25)</f>
        <v>2.25</v>
      </c>
      <c r="G24" s="23">
        <f>C24*E24</f>
        <v>0</v>
      </c>
      <c r="H24" s="49" t="str">
        <f>IF(C20=7,IF(OR(C24 = 0, C24 = ""),"","This contract is not at Grade 5 or 6.  The hours entered have not been included in the total"),"")</f>
        <v/>
      </c>
    </row>
    <row r="25" spans="2:8" ht="9.9499999999999993" customHeight="1" x14ac:dyDescent="0.15">
      <c r="E25" s="24"/>
      <c r="G25" s="23"/>
      <c r="H25" s="49"/>
    </row>
    <row r="26" spans="2:8" ht="30" customHeight="1" x14ac:dyDescent="0.15">
      <c r="B26" s="22" t="s">
        <v>37</v>
      </c>
      <c r="C26" s="7"/>
      <c r="E26" s="23">
        <f>IF(Grade=5,0,2.5)</f>
        <v>2.5</v>
      </c>
      <c r="G26" s="23">
        <f>C26*E26</f>
        <v>0</v>
      </c>
      <c r="H26" s="49" t="str">
        <f>IF(C20=5,IF(OR(C26 = 0, C26 = ""),"","This contract is not at Grade 6 or 7.  The hours entered have not been included in the total"),"")</f>
        <v/>
      </c>
    </row>
    <row r="27" spans="2:8" ht="9.9499999999999993" customHeight="1" x14ac:dyDescent="0.15">
      <c r="E27" s="24"/>
      <c r="G27" s="23"/>
      <c r="H27" s="49"/>
    </row>
    <row r="28" spans="2:8" ht="30" customHeight="1" x14ac:dyDescent="0.15">
      <c r="B28" s="22" t="s">
        <v>22</v>
      </c>
      <c r="C28" s="7"/>
      <c r="E28" s="23">
        <f>IF(Grade=7,4,0)</f>
        <v>0</v>
      </c>
      <c r="G28" s="23">
        <f>C28*E28</f>
        <v>0</v>
      </c>
      <c r="H28" s="49" t="str">
        <f>IF(C20&lt;&gt;7,IF(OR(C28 = 0, C28 = ""),"","This contract is not at Grade 7.  The hours entered have not been included in the total"),"")</f>
        <v/>
      </c>
    </row>
    <row r="29" spans="2:8" ht="9.9499999999999993" customHeight="1" x14ac:dyDescent="0.15">
      <c r="E29" s="24"/>
      <c r="G29" s="23"/>
      <c r="H29" s="49"/>
    </row>
    <row r="30" spans="2:8" ht="30" customHeight="1" x14ac:dyDescent="0.15">
      <c r="B30" s="22" t="s">
        <v>38</v>
      </c>
      <c r="C30" s="7"/>
      <c r="E30" s="23">
        <v>1</v>
      </c>
      <c r="G30" s="23">
        <f>C30*E30</f>
        <v>0</v>
      </c>
    </row>
    <row r="31" spans="2:8" ht="3.95" customHeight="1" thickBot="1" x14ac:dyDescent="0.2">
      <c r="B31" s="19"/>
      <c r="C31" s="23"/>
      <c r="E31" s="23"/>
      <c r="G31" s="23"/>
    </row>
    <row r="32" spans="2:8" ht="3.95" customHeight="1" x14ac:dyDescent="0.15">
      <c r="G32" s="25"/>
    </row>
    <row r="33" spans="1:8" ht="30" customHeight="1" x14ac:dyDescent="0.15">
      <c r="B33" s="60" t="s">
        <v>34</v>
      </c>
      <c r="C33" s="60"/>
      <c r="D33" s="60"/>
      <c r="E33" s="60"/>
      <c r="G33" s="23">
        <f>G22+G24+G26+G28+G30</f>
        <v>0</v>
      </c>
    </row>
    <row r="34" spans="1:8" ht="8.1" customHeight="1" x14ac:dyDescent="0.15">
      <c r="G34" s="20"/>
    </row>
    <row r="35" spans="1:8" ht="30" customHeight="1" x14ac:dyDescent="0.15">
      <c r="B35" s="61" t="s">
        <v>33</v>
      </c>
      <c r="C35" s="62"/>
      <c r="D35" s="62"/>
      <c r="E35" s="62"/>
      <c r="G35" s="26">
        <f>G33/(1-(281.2/1924))-G33</f>
        <v>0</v>
      </c>
    </row>
    <row r="36" spans="1:8" ht="3.95" customHeight="1" thickBot="1" x14ac:dyDescent="0.2">
      <c r="B36" s="8"/>
      <c r="C36" s="9"/>
      <c r="D36" s="9"/>
      <c r="E36" s="9"/>
      <c r="G36" s="27"/>
    </row>
    <row r="37" spans="1:8" ht="3.95" customHeight="1" x14ac:dyDescent="0.15">
      <c r="G37" s="20"/>
    </row>
    <row r="38" spans="1:8" ht="30" customHeight="1" x14ac:dyDescent="0.15">
      <c r="A38" s="28"/>
      <c r="B38" s="60" t="s">
        <v>10</v>
      </c>
      <c r="C38" s="60"/>
      <c r="D38" s="60"/>
      <c r="E38" s="60"/>
      <c r="G38" s="26">
        <f>G33+G35</f>
        <v>0</v>
      </c>
      <c r="H38" s="29"/>
    </row>
    <row r="39" spans="1:8" ht="3.95" customHeight="1" thickBot="1" x14ac:dyDescent="0.2">
      <c r="B39" s="8"/>
      <c r="C39" s="9"/>
      <c r="D39" s="9"/>
      <c r="E39" s="9"/>
      <c r="G39" s="27"/>
    </row>
    <row r="40" spans="1:8" ht="24.95" customHeight="1" x14ac:dyDescent="0.15">
      <c r="G40" s="20"/>
    </row>
    <row r="41" spans="1:8" ht="20.25" customHeight="1" x14ac:dyDescent="0.15">
      <c r="B41" s="46" t="s">
        <v>15</v>
      </c>
      <c r="C41" s="46"/>
      <c r="D41" s="46"/>
      <c r="E41" s="46"/>
      <c r="F41" s="46"/>
      <c r="G41" s="46"/>
    </row>
    <row r="42" spans="1:8" ht="8.1" customHeight="1" x14ac:dyDescent="0.15"/>
    <row r="43" spans="1:8" ht="30" customHeight="1" x14ac:dyDescent="0.15">
      <c r="B43" s="19" t="s">
        <v>3</v>
      </c>
      <c r="C43" s="6"/>
      <c r="E43" s="19" t="s">
        <v>4</v>
      </c>
      <c r="G43" s="6"/>
    </row>
    <row r="44" spans="1:8" ht="8.1" customHeight="1" x14ac:dyDescent="0.15">
      <c r="B44" s="14"/>
    </row>
    <row r="45" spans="1:8" ht="30" customHeight="1" x14ac:dyDescent="0.15">
      <c r="B45" s="30" t="s">
        <v>17</v>
      </c>
      <c r="C45" s="24">
        <f>IF(ISBLANK(C43),IF(ISBLANK(G43),0,0),IF(ISBLANK(G43),365,G43-C43+1))</f>
        <v>0</v>
      </c>
      <c r="D45" s="56" t="s">
        <v>12</v>
      </c>
      <c r="E45" s="56"/>
      <c r="G45" s="31">
        <f>IF(C45/365&gt;1,1,C45/365)</f>
        <v>0</v>
      </c>
      <c r="H45" s="32" t="str">
        <f>IF(G45&gt;1,"Warning: these dates cover more than one year","")</f>
        <v/>
      </c>
    </row>
    <row r="46" spans="1:8" ht="3.95" customHeight="1" thickBot="1" x14ac:dyDescent="0.2">
      <c r="B46" s="30"/>
      <c r="C46" s="24"/>
      <c r="G46" s="27"/>
    </row>
    <row r="47" spans="1:8" ht="3.95" customHeight="1" x14ac:dyDescent="0.15">
      <c r="B47" s="14"/>
      <c r="C47" s="24"/>
      <c r="G47" s="20"/>
    </row>
    <row r="48" spans="1:8" ht="46.5" customHeight="1" x14ac:dyDescent="0.15">
      <c r="B48" s="30" t="s">
        <v>23</v>
      </c>
      <c r="C48" s="31">
        <f>IF(C45/365&gt;1,1,C45/365)</f>
        <v>0</v>
      </c>
      <c r="D48" s="28" t="s">
        <v>13</v>
      </c>
      <c r="E48" s="24">
        <v>1924</v>
      </c>
      <c r="F48" s="29" t="s">
        <v>14</v>
      </c>
      <c r="G48" s="33">
        <f>C48*E48</f>
        <v>0</v>
      </c>
    </row>
    <row r="49" spans="1:8" ht="3.95" customHeight="1" thickBot="1" x14ac:dyDescent="0.2">
      <c r="B49" s="10"/>
      <c r="G49" s="27"/>
    </row>
    <row r="50" spans="1:8" ht="3.95" customHeight="1" x14ac:dyDescent="0.15">
      <c r="B50" s="14"/>
      <c r="G50" s="20"/>
    </row>
    <row r="51" spans="1:8" ht="20.100000000000001" customHeight="1" x14ac:dyDescent="0.15">
      <c r="B51" s="14"/>
      <c r="F51" s="24"/>
    </row>
    <row r="52" spans="1:8" ht="20.25" customHeight="1" x14ac:dyDescent="0.15">
      <c r="B52" s="46" t="s">
        <v>30</v>
      </c>
      <c r="C52" s="46"/>
      <c r="D52" s="46"/>
      <c r="E52" s="46"/>
      <c r="F52" s="46"/>
      <c r="G52" s="46"/>
      <c r="H52" s="46"/>
    </row>
    <row r="53" spans="1:8" ht="8.1" customHeight="1" x14ac:dyDescent="0.15"/>
    <row r="54" spans="1:8" ht="30" customHeight="1" x14ac:dyDescent="0.15">
      <c r="B54" s="19" t="s">
        <v>16</v>
      </c>
      <c r="C54" s="26">
        <f>G38</f>
        <v>0</v>
      </c>
      <c r="D54" s="58" t="s">
        <v>14</v>
      </c>
      <c r="E54" s="37">
        <f>IF(C57&gt;0,C54/C57,0)</f>
        <v>0</v>
      </c>
      <c r="F54" s="36" t="s">
        <v>18</v>
      </c>
      <c r="G54" s="36"/>
      <c r="H54" s="57" t="str">
        <f>IF(E54&gt;1,"Contract FTE is greater than 1.000.  The contract hours should be reduced or the contract length extended.","")</f>
        <v/>
      </c>
    </row>
    <row r="55" spans="1:8" ht="3.95" customHeight="1" x14ac:dyDescent="0.15">
      <c r="B55" s="14"/>
      <c r="C55" s="34"/>
      <c r="D55" s="58"/>
      <c r="E55" s="37"/>
      <c r="F55" s="36"/>
      <c r="G55" s="36"/>
      <c r="H55" s="57"/>
    </row>
    <row r="56" spans="1:8" ht="3.95" customHeight="1" x14ac:dyDescent="0.15">
      <c r="B56" s="14"/>
      <c r="C56" s="20"/>
      <c r="D56" s="58"/>
      <c r="E56" s="37"/>
      <c r="F56" s="36"/>
      <c r="G56" s="36"/>
      <c r="H56" s="57"/>
    </row>
    <row r="57" spans="1:8" ht="30" customHeight="1" x14ac:dyDescent="0.15">
      <c r="B57" s="19" t="s">
        <v>11</v>
      </c>
      <c r="C57" s="26">
        <f>G48</f>
        <v>0</v>
      </c>
      <c r="D57" s="58"/>
      <c r="E57" s="38">
        <f>E54*37</f>
        <v>0</v>
      </c>
      <c r="F57" s="59" t="s">
        <v>32</v>
      </c>
      <c r="G57" s="59"/>
      <c r="H57" s="57"/>
    </row>
    <row r="58" spans="1:8" ht="8.1" customHeight="1" x14ac:dyDescent="0.15">
      <c r="B58" s="14"/>
      <c r="C58" s="24"/>
      <c r="E58" s="20"/>
      <c r="F58" s="20"/>
      <c r="G58" s="20"/>
    </row>
    <row r="59" spans="1:8" ht="30" customHeight="1" x14ac:dyDescent="0.15">
      <c r="B59" s="19"/>
      <c r="C59" s="31"/>
      <c r="D59" s="28"/>
      <c r="H59" s="28"/>
    </row>
    <row r="60" spans="1:8" ht="20.100000000000001" customHeight="1" x14ac:dyDescent="0.15">
      <c r="B60" s="46" t="s">
        <v>31</v>
      </c>
      <c r="C60" s="46"/>
      <c r="D60" s="46"/>
      <c r="E60" s="46"/>
      <c r="F60" s="46"/>
      <c r="G60" s="46"/>
      <c r="H60" s="46"/>
    </row>
    <row r="61" spans="1:8" ht="20.100000000000001" customHeight="1" x14ac:dyDescent="0.15">
      <c r="A61" s="12" t="s">
        <v>29</v>
      </c>
    </row>
    <row r="63" spans="1:8" ht="111.75" customHeight="1" x14ac:dyDescent="0.15">
      <c r="B63" s="35" t="s">
        <v>39</v>
      </c>
      <c r="C63" s="55" t="s">
        <v>58</v>
      </c>
      <c r="D63" s="55"/>
      <c r="E63" s="55"/>
      <c r="F63" s="55"/>
      <c r="G63" s="55"/>
      <c r="H63" s="55"/>
    </row>
    <row r="64" spans="1:8" ht="110.25" customHeight="1" x14ac:dyDescent="0.15">
      <c r="B64" s="35" t="s">
        <v>40</v>
      </c>
      <c r="C64" s="55" t="s">
        <v>41</v>
      </c>
      <c r="D64" s="55"/>
      <c r="E64" s="55"/>
      <c r="F64" s="55"/>
      <c r="G64" s="55"/>
      <c r="H64" s="55"/>
    </row>
    <row r="65" spans="2:8" ht="129.75" customHeight="1" x14ac:dyDescent="0.15">
      <c r="B65" s="35" t="s">
        <v>42</v>
      </c>
      <c r="C65" s="55" t="s">
        <v>43</v>
      </c>
      <c r="D65" s="55"/>
      <c r="E65" s="55"/>
      <c r="F65" s="55"/>
      <c r="G65" s="55"/>
      <c r="H65" s="55"/>
    </row>
    <row r="66" spans="2:8" s="11" customFormat="1" ht="108" customHeight="1" x14ac:dyDescent="0.15">
      <c r="B66" s="35" t="s">
        <v>50</v>
      </c>
      <c r="C66" s="55" t="s">
        <v>35</v>
      </c>
      <c r="D66" s="55"/>
      <c r="E66" s="55"/>
      <c r="F66" s="55"/>
      <c r="G66" s="55"/>
      <c r="H66" s="55"/>
    </row>
    <row r="67" spans="2:8" s="11" customFormat="1" ht="90.75" customHeight="1" x14ac:dyDescent="0.15">
      <c r="B67" s="35" t="s">
        <v>51</v>
      </c>
      <c r="C67" s="55" t="s">
        <v>52</v>
      </c>
      <c r="D67" s="55"/>
      <c r="E67" s="55"/>
      <c r="F67" s="55"/>
      <c r="G67" s="55"/>
      <c r="H67" s="55"/>
    </row>
    <row r="68" spans="2:8" s="11" customFormat="1" ht="97.5" customHeight="1" x14ac:dyDescent="0.15">
      <c r="B68" s="35" t="s">
        <v>53</v>
      </c>
      <c r="C68" s="55" t="s">
        <v>54</v>
      </c>
      <c r="D68" s="55"/>
      <c r="E68" s="55"/>
      <c r="F68" s="55"/>
      <c r="G68" s="55"/>
      <c r="H68" s="55"/>
    </row>
  </sheetData>
  <sheetProtection sheet="1" objects="1" scenarios="1" selectLockedCells="1"/>
  <mergeCells count="31">
    <mergeCell ref="B33:E33"/>
    <mergeCell ref="B35:E35"/>
    <mergeCell ref="B38:E38"/>
    <mergeCell ref="B41:G41"/>
    <mergeCell ref="C67:H67"/>
    <mergeCell ref="C66:H66"/>
    <mergeCell ref="C68:H68"/>
    <mergeCell ref="D45:E45"/>
    <mergeCell ref="B52:H52"/>
    <mergeCell ref="H54:H57"/>
    <mergeCell ref="D54:D57"/>
    <mergeCell ref="B60:H60"/>
    <mergeCell ref="F57:G57"/>
    <mergeCell ref="C63:H63"/>
    <mergeCell ref="C64:H64"/>
    <mergeCell ref="C65:H65"/>
    <mergeCell ref="H28:H29"/>
    <mergeCell ref="E20:E21"/>
    <mergeCell ref="G20:G21"/>
    <mergeCell ref="C18:G18"/>
    <mergeCell ref="H24:H25"/>
    <mergeCell ref="H26:H27"/>
    <mergeCell ref="H22:H23"/>
    <mergeCell ref="C16:G16"/>
    <mergeCell ref="C14:G14"/>
    <mergeCell ref="C12:G12"/>
    <mergeCell ref="B3:H3"/>
    <mergeCell ref="B5:H5"/>
    <mergeCell ref="B6:H6"/>
    <mergeCell ref="B10:G10"/>
    <mergeCell ref="B8:H8"/>
  </mergeCells>
  <phoneticPr fontId="19" type="noConversion"/>
  <dataValidations xWindow="57" yWindow="511" count="9">
    <dataValidation type="date" operator="greaterThan" allowBlank="1" showInputMessage="1" showErrorMessage="1" errorTitle="End date not valid" error="Either:_x000a__x000a_- the end date was earlier than the start date_x000a__x000a_or_x000a__x000a_- the date was not recognised" promptTitle="Contract end date" prompt="Enter the end date of the contract" sqref="G43">
      <formula1>C43</formula1>
    </dataValidation>
    <dataValidation type="date" errorStyle="warning" allowBlank="1" showInputMessage="1" showErrorMessage="1" errorTitle="Invalid date" error="Sorry, the date you entered was not recognised.  Please check your entry." promptTitle="Contract start date" prompt="Enter the contract start date" sqref="C43">
      <formula1>1</formula1>
      <formula2>73050</formula2>
    </dataValidation>
    <dataValidation type="whole" allowBlank="1" showInputMessage="1" showErrorMessage="1" errorTitle="Upper limit reached" error="The number of hours you have added is more than can possibly be worked in a year." promptTitle="Accredited courses teaching" prompt="Enter the total contact/teaching hours on accredited courses._x000a__x000a_See note 2 below for more information." sqref="C24">
      <formula1>0</formula1>
      <formula2>730</formula2>
    </dataValidation>
    <dataValidation type="whole" allowBlank="1" showInputMessage="1" showErrorMessage="1" errorTitle="Upper limit reached" error="The number of hours you have added is more than can possibly be worked in a year." promptTitle="Non-accredited courses (Grade 5)" prompt="Enter the total contact/teaching hours on non-accredited courses._x000a__x000a_** This should only be used for Grade 5 contracts **_x000a__x000a_See note 1 below for more information." sqref="C22">
      <formula1>0</formula1>
      <formula2>938</formula2>
    </dataValidation>
    <dataValidation type="whole" allowBlank="1" showInputMessage="1" showErrorMessage="1" errorTitle="Upper limit reached" error="The number of hours you have entered is more than can possibly be worked in a year." promptTitle="Teaching/contact hours" prompt="Enter the total contact/teaching hours spent in a Teaching Fellow (grade 6) or Lecturer (grade 7) role._x000a__x000a_See note 3 below for more information." sqref="C26">
      <formula1>0</formula1>
      <formula2>410</formula2>
    </dataValidation>
    <dataValidation type="whole" allowBlank="1" showInputMessage="1" showErrorMessage="1" errorTitle="Grade not recognised" error="Please ensure that you enter the appropriate grade for the role:_x000a__x000a_Grade 5 - Tutor_x000a_Grade 6 - Teaching Fellow_x000a_Grade 7 - Lecturer" promptTitle="Enter grade of contract" prompt="Enter the grade for the contract:_x000a__x000a_5 - Tutor (Teaching &amp; Scholarship 1)_x000a_6 - Teaching Fellow (Teaching &amp; Scholarship 2)_x000a_7 - Lecturer (Teaching &amp; Scholarship 3)_x000a__x000a_For information on selecting the appropriate role see the Manager's guidance on the HR website." sqref="C20">
      <formula1>5</formula1>
      <formula2>7</formula2>
    </dataValidation>
    <dataValidation type="date" errorStyle="warning" operator="greaterThan" allowBlank="1" showInputMessage="1" showErrorMessage="1" errorTitle="End date earlier than start date" error="Please check the date you entered." promptTitle="Contract end date" prompt="Enter the end date of the contract" sqref="C21">
      <formula1>#REF!</formula1>
    </dataValidation>
    <dataValidation type="whole" allowBlank="1" showInputMessage="1" showErrorMessage="1" errorTitle="Upper limit reached" error="The number of hours you have added is more than can possibly be worked in a year." promptTitle="Enter office hours" prompt="The total number of hours to be worked that require no preparation._x000a__x000a_See note 5 for more information." sqref="C30">
      <formula1>0</formula1>
      <formula2>1642</formula2>
    </dataValidation>
    <dataValidation type="whole" allowBlank="1" showInputMessage="1" showErrorMessage="1" errorTitle="Upper limit reached" error="The number of hours you have entered is more than can possibly be worked in a year." promptTitle="Original materials (Grade 7)" prompt="Enter the total contact/teaching hours spent delivering original materials._x000a__x000a_** This should only be used for Grade 7 contracts **_x000a__x000a_See note 4 below for more information." sqref="C28">
      <formula1>0</formula1>
      <formula2>410</formula2>
    </dataValidation>
  </dataValidations>
  <hyperlinks>
    <hyperlink ref="B35:E35" r:id="rId1" display="http://www.york.ac.uk/admin/hr/resources/policy/leave_annual.htm"/>
    <hyperlink ref="B8" r:id="rId2"/>
  </hyperlinks>
  <pageMargins left="0.70866141732283472" right="0.70866141732283472" top="0.55118110236220474" bottom="0.55118110236220474" header="0.31496062992125984" footer="0.31496062992125984"/>
  <pageSetup paperSize="9" scale="69" orientation="portrait" r:id="rId3"/>
  <rowBreaks count="1" manualBreakCount="1">
    <brk id="60" max="7" man="1"/>
  </rowBreaks>
  <extLst>
    <ext xmlns:x14="http://schemas.microsoft.com/office/spreadsheetml/2009/9/main" uri="{CCE6A557-97BC-4b89-ADB6-D9C93CAAB3DF}">
      <x14:dataValidations xmlns:xm="http://schemas.microsoft.com/office/excel/2006/main" xWindow="57" yWindow="511" count="1">
        <x14:dataValidation type="list" errorStyle="warning" allowBlank="1" showInputMessage="1" showErrorMessage="1" errorTitle="Tyoe of teaching" error="Please select an option from the list" promptTitle="Type of teaching" prompt="Please indicate whether the contract will be for part-time teaching or for a postgraduate who teaches.">
          <x14:formula1>
            <xm:f>'lookup values'!A22:A23</xm:f>
          </x14:formula1>
          <xm:sqref>C18:G18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2.75" x14ac:dyDescent="0.2"/>
  <cols>
    <col min="1" max="1" width="9.140625" style="2"/>
    <col min="2" max="2" width="12.85546875" style="2" customWidth="1"/>
    <col min="3" max="3" width="15.28515625" style="2" customWidth="1"/>
    <col min="4" max="16384" width="9.140625" style="2"/>
  </cols>
  <sheetData>
    <row r="1" spans="1:3" x14ac:dyDescent="0.2">
      <c r="A1" s="1" t="s">
        <v>28</v>
      </c>
    </row>
    <row r="2" spans="1:3" ht="25.5" x14ac:dyDescent="0.2">
      <c r="A2" s="3" t="s">
        <v>2</v>
      </c>
      <c r="B2" s="3" t="s">
        <v>7</v>
      </c>
      <c r="C2" s="3" t="s">
        <v>8</v>
      </c>
    </row>
    <row r="3" spans="1:3" x14ac:dyDescent="0.2">
      <c r="A3" s="4">
        <v>5</v>
      </c>
      <c r="B3" s="4">
        <v>1</v>
      </c>
      <c r="C3" s="4">
        <v>1.75</v>
      </c>
    </row>
    <row r="4" spans="1:3" x14ac:dyDescent="0.2">
      <c r="A4" s="4">
        <v>6</v>
      </c>
      <c r="B4" s="4">
        <v>1</v>
      </c>
      <c r="C4" s="4">
        <v>0</v>
      </c>
    </row>
    <row r="5" spans="1:3" x14ac:dyDescent="0.2">
      <c r="A5" s="4">
        <v>7</v>
      </c>
      <c r="B5" s="4">
        <v>1</v>
      </c>
      <c r="C5" s="4">
        <v>0</v>
      </c>
    </row>
    <row r="6" spans="1:3" x14ac:dyDescent="0.2">
      <c r="A6" s="4"/>
      <c r="B6" s="4"/>
      <c r="C6" s="4"/>
    </row>
    <row r="7" spans="1:3" x14ac:dyDescent="0.2">
      <c r="A7" s="5" t="s">
        <v>26</v>
      </c>
      <c r="B7" s="4"/>
      <c r="C7" s="4"/>
    </row>
    <row r="8" spans="1:3" ht="25.5" x14ac:dyDescent="0.2">
      <c r="A8" s="3" t="s">
        <v>2</v>
      </c>
      <c r="B8" s="3" t="s">
        <v>7</v>
      </c>
      <c r="C8" s="3" t="s">
        <v>8</v>
      </c>
    </row>
    <row r="9" spans="1:3" x14ac:dyDescent="0.2">
      <c r="A9" s="4">
        <v>5</v>
      </c>
      <c r="B9" s="4">
        <v>1</v>
      </c>
      <c r="C9" s="4">
        <v>2.25</v>
      </c>
    </row>
    <row r="10" spans="1:3" x14ac:dyDescent="0.2">
      <c r="A10" s="4">
        <v>6</v>
      </c>
      <c r="B10" s="4">
        <v>1</v>
      </c>
      <c r="C10" s="4">
        <v>2.5</v>
      </c>
    </row>
    <row r="11" spans="1:3" x14ac:dyDescent="0.2">
      <c r="A11" s="4">
        <v>7</v>
      </c>
      <c r="B11" s="4">
        <v>1</v>
      </c>
      <c r="C11" s="4">
        <v>2.5</v>
      </c>
    </row>
    <row r="14" spans="1:3" x14ac:dyDescent="0.2">
      <c r="A14" s="1" t="s">
        <v>27</v>
      </c>
    </row>
    <row r="15" spans="1:3" ht="25.5" x14ac:dyDescent="0.2">
      <c r="A15" s="3" t="s">
        <v>2</v>
      </c>
      <c r="B15" s="3" t="s">
        <v>7</v>
      </c>
      <c r="C15" s="3" t="s">
        <v>8</v>
      </c>
    </row>
    <row r="16" spans="1:3" x14ac:dyDescent="0.2">
      <c r="A16" s="4">
        <v>5</v>
      </c>
      <c r="B16" s="4">
        <v>1</v>
      </c>
      <c r="C16" s="4">
        <v>0</v>
      </c>
    </row>
    <row r="17" spans="1:3" x14ac:dyDescent="0.2">
      <c r="A17" s="4">
        <v>6</v>
      </c>
      <c r="B17" s="4">
        <v>1</v>
      </c>
      <c r="C17" s="4">
        <v>0</v>
      </c>
    </row>
    <row r="18" spans="1:3" x14ac:dyDescent="0.2">
      <c r="A18" s="4">
        <v>7</v>
      </c>
      <c r="B18" s="4">
        <v>1</v>
      </c>
      <c r="C18" s="4">
        <v>4</v>
      </c>
    </row>
    <row r="21" spans="1:3" x14ac:dyDescent="0.2">
      <c r="A21" s="2" t="s">
        <v>46</v>
      </c>
    </row>
    <row r="22" spans="1:3" x14ac:dyDescent="0.2">
      <c r="A22" s="2" t="s">
        <v>47</v>
      </c>
    </row>
    <row r="23" spans="1:3" x14ac:dyDescent="0.2">
      <c r="A23" s="2" t="s">
        <v>48</v>
      </c>
    </row>
  </sheetData>
  <sheetProtection sheet="1" objects="1" scenarios="1" selectLockedCells="1" selectUnlockedCells="1"/>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FTE Calculator for PT teachers</vt:lpstr>
      <vt:lpstr>lookup values</vt:lpstr>
      <vt:lpstr>accredited</vt:lpstr>
      <vt:lpstr>Grade</vt:lpstr>
      <vt:lpstr>noaccredited</vt:lpstr>
      <vt:lpstr>original</vt:lpstr>
      <vt:lpstr>'FTE Calculator for PT teachers'!Print_Area</vt:lpstr>
    </vt:vector>
  </TitlesOfParts>
  <Company>The University of York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McFarlane</dc:creator>
  <cp:lastModifiedBy>Alex Mcfarlane</cp:lastModifiedBy>
  <cp:lastPrinted>2015-10-12T10:13:03Z</cp:lastPrinted>
  <dcterms:created xsi:type="dcterms:W3CDTF">2009-10-16T12:03:27Z</dcterms:created>
  <dcterms:modified xsi:type="dcterms:W3CDTF">2015-10-12T10:22:03Z</dcterms:modified>
</cp:coreProperties>
</file>